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SEB\Desktop\Convocatoras 2024\"/>
    </mc:Choice>
  </mc:AlternateContent>
  <xr:revisionPtr revIDLastSave="0" documentId="8_{F61A8BD5-76EC-422D-B001-B1E7FE9A29F7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RESULT-PRELIMINAR" sheetId="16" r:id="rId1"/>
    <sheet name="Predeterminados" sheetId="17" r:id="rId2"/>
    <sheet name="RESULT-FINAL" sheetId="1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8" l="1"/>
  <c r="K10" i="18" s="1"/>
  <c r="M10" i="18"/>
  <c r="N10" i="18" s="1"/>
  <c r="Q10" i="18"/>
  <c r="J11" i="18"/>
  <c r="K11" i="18" s="1"/>
  <c r="M11" i="18"/>
  <c r="N11" i="18" s="1"/>
  <c r="Q11" i="18"/>
  <c r="R11" i="18" s="1"/>
  <c r="T11" i="18" s="1"/>
  <c r="J13" i="18"/>
  <c r="K13" i="18" s="1"/>
  <c r="M13" i="18"/>
  <c r="N13" i="18" s="1"/>
  <c r="Q13" i="18"/>
  <c r="R13" i="18" s="1"/>
  <c r="T13" i="18" s="1"/>
  <c r="Q12" i="18"/>
  <c r="R12" i="18" s="1"/>
  <c r="M12" i="18"/>
  <c r="N12" i="18" s="1"/>
  <c r="J12" i="18"/>
  <c r="K12" i="18" s="1"/>
  <c r="R10" i="18" l="1"/>
  <c r="T10" i="18" s="1"/>
  <c r="O10" i="18"/>
  <c r="S10" i="18" s="1"/>
  <c r="O11" i="18"/>
  <c r="S11" i="18" s="1"/>
  <c r="U11" i="18" s="1"/>
  <c r="O13" i="18"/>
  <c r="S13" i="18" s="1"/>
  <c r="U13" i="18" s="1"/>
  <c r="T12" i="18"/>
  <c r="O12" i="18"/>
  <c r="S12" i="18" s="1"/>
  <c r="S11" i="16"/>
  <c r="S12" i="16"/>
  <c r="S13" i="16"/>
  <c r="S14" i="16"/>
  <c r="Q11" i="16"/>
  <c r="U11" i="16" s="1"/>
  <c r="Q12" i="16"/>
  <c r="U12" i="16" s="1"/>
  <c r="P11" i="16"/>
  <c r="P12" i="16"/>
  <c r="P13" i="16"/>
  <c r="Q13" i="16" s="1"/>
  <c r="U13" i="16" s="1"/>
  <c r="P14" i="16"/>
  <c r="Q14" i="16" s="1"/>
  <c r="U14" i="16" s="1"/>
  <c r="M11" i="16"/>
  <c r="M12" i="16"/>
  <c r="L11" i="16"/>
  <c r="L12" i="16"/>
  <c r="L13" i="16"/>
  <c r="M13" i="16" s="1"/>
  <c r="L14" i="16"/>
  <c r="M14" i="16" s="1"/>
  <c r="J13" i="16"/>
  <c r="N13" i="16" s="1"/>
  <c r="T13" i="16" s="1"/>
  <c r="V13" i="16" s="1"/>
  <c r="J14" i="16"/>
  <c r="N14" i="16" s="1"/>
  <c r="T14" i="16" s="1"/>
  <c r="V14" i="16" s="1"/>
  <c r="I11" i="16"/>
  <c r="J11" i="16" s="1"/>
  <c r="N11" i="16" s="1"/>
  <c r="T11" i="16" s="1"/>
  <c r="V11" i="16" s="1"/>
  <c r="I12" i="16"/>
  <c r="J12" i="16" s="1"/>
  <c r="N12" i="16" s="1"/>
  <c r="T12" i="16" s="1"/>
  <c r="I13" i="16"/>
  <c r="I14" i="16"/>
  <c r="L10" i="16"/>
  <c r="M10" i="16" s="1"/>
  <c r="I10" i="16"/>
  <c r="J10" i="16" s="1"/>
  <c r="S10" i="16"/>
  <c r="P10" i="16"/>
  <c r="Q10" i="16" s="1"/>
  <c r="U10" i="16" s="1"/>
  <c r="U10" i="18" l="1"/>
  <c r="U12" i="18"/>
  <c r="V12" i="16"/>
  <c r="N10" i="16"/>
  <c r="T10" i="16" s="1"/>
  <c r="V10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B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JEDUAR HERNANDO 
CUADROS GONZALEZ</t>
        </r>
      </text>
    </comment>
    <comment ref="B1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Belquis  Simón Moreno Garzón </t>
        </r>
      </text>
    </comment>
  </commentList>
</comments>
</file>

<file path=xl/sharedStrings.xml><?xml version="1.0" encoding="utf-8"?>
<sst xmlns="http://schemas.openxmlformats.org/spreadsheetml/2006/main" count="126" uniqueCount="74">
  <si>
    <t>N°</t>
  </si>
  <si>
    <t>N° CÉDULA</t>
  </si>
  <si>
    <t>RESULTADO FINAL</t>
  </si>
  <si>
    <t xml:space="preserve">OBSERVACIONES </t>
  </si>
  <si>
    <t>CARGO ACTUAL</t>
  </si>
  <si>
    <t xml:space="preserve">SECRETARÍA DE EDUCACIÓN DE BOYACÁ - PLANTA CENTRAL </t>
  </si>
  <si>
    <t xml:space="preserve">ETAPA CLASIFICATORIA </t>
  </si>
  <si>
    <t xml:space="preserve">PRESELECCIONADO: </t>
  </si>
  <si>
    <t xml:space="preserve">Elaboró:  SANDRA CECILIA CHAPARRO NIÑO.  Profesional Universitario (E) Gestión de personal. </t>
  </si>
  <si>
    <t>RESULTADO PRELIMINAR CONVOCATORIA 10 DEL 08 DE AGOSTO DE 2022</t>
  </si>
  <si>
    <t xml:space="preserve"> VACANTE TEMPORAL TÉCNICO ADMINISTRATIVO CÓDIGO 367, GRADO 17</t>
  </si>
  <si>
    <t>(%)</t>
  </si>
  <si>
    <t>VALORACIÓN</t>
  </si>
  <si>
    <t>SECRETARÍA DE EDUCACIÓN DE BOYACÁ</t>
  </si>
  <si>
    <t>No. de Horas</t>
  </si>
  <si>
    <t>Puntaje</t>
  </si>
  <si>
    <t>Años</t>
  </si>
  <si>
    <t>HARWY FERLEY RAMÍREZ ÁRIAS</t>
  </si>
  <si>
    <t>Profesional</t>
  </si>
  <si>
    <t>Técnico</t>
  </si>
  <si>
    <t>ESTUDIOS FORMALES</t>
  </si>
  <si>
    <t>Secretaria de Educación de Boyacá</t>
  </si>
  <si>
    <t>ELIDED OFELIA NIÑO PAIPA</t>
  </si>
  <si>
    <t>Bachillerato</t>
  </si>
  <si>
    <t>Tecnólogo</t>
  </si>
  <si>
    <t>TÍTULO ACREDITADO</t>
  </si>
  <si>
    <t>NIVEL ASISTENCIAL</t>
  </si>
  <si>
    <t>ANÁLISIS DE ANTECEDENTES EVALUACIÓN DE DESEMPEÑO</t>
  </si>
  <si>
    <t>Total</t>
  </si>
  <si>
    <t>NIVEL TÉCNICO</t>
  </si>
  <si>
    <t>NIVEL PROFESIONAL</t>
  </si>
  <si>
    <t>Especialización</t>
  </si>
  <si>
    <t>Maestría</t>
  </si>
  <si>
    <t>EDUCACIÓN FORMAL</t>
  </si>
  <si>
    <t xml:space="preserve">RESULTADO REQUISITOS HABILITANTES </t>
  </si>
  <si>
    <t>X</t>
  </si>
  <si>
    <t>Porcentaje (70%)</t>
  </si>
  <si>
    <t>Porcentaje (30%)</t>
  </si>
  <si>
    <t>EDUCACIÓN NO FORMAL</t>
  </si>
  <si>
    <t>Valoración Estudios (60%)</t>
  </si>
  <si>
    <t>Valoración Laboral (40%)</t>
  </si>
  <si>
    <t>Total Estudios (%)</t>
  </si>
  <si>
    <t>Total Experiencia (%)</t>
  </si>
  <si>
    <t>ESTUDIOS</t>
  </si>
  <si>
    <t>EXPERIENCIA LABORAL</t>
  </si>
  <si>
    <t>Director Administrativo y Financiero</t>
  </si>
  <si>
    <t>Elaboró y Revisó: EFRAÍN MELO BECERRA, Profesional Especializado (E) Gestión de Personal</t>
  </si>
  <si>
    <t>Auxiliar Administrativo 407-17</t>
  </si>
  <si>
    <t>Auxiliar Administrativo 407-21</t>
  </si>
  <si>
    <t xml:space="preserve">NO CUMPLE </t>
  </si>
  <si>
    <t xml:space="preserve">BOY2022ER040985                                   11-08-20202 NO CUMPLE REQUISITOS HABILITANTES </t>
  </si>
  <si>
    <t xml:space="preserve">BOY2022ER041268                                             12-08-2022 NO CUMPE REQUISITOS HABILITANTES </t>
  </si>
  <si>
    <t xml:space="preserve">Revisó y Aprobó:  EDWARD HERNANDO CONTRERAS BOLIVAR.  Subdirector de Talento Humano.   </t>
  </si>
  <si>
    <t>Tunja, 26 de septiembre de 2022</t>
  </si>
  <si>
    <t>Valoración Estudios (70%)</t>
  </si>
  <si>
    <t>Valoración Laboral (30%)</t>
  </si>
  <si>
    <t>TITULOS</t>
  </si>
  <si>
    <t xml:space="preserve">Elaboró:  RAUL ARMANDO REYES AYALA.  Profesional Universitario (E) Gestión de personal. </t>
  </si>
  <si>
    <t>AUXILIAR ADMINISTRATIVO 407 GRADO 17</t>
  </si>
  <si>
    <t>CARGO BASE</t>
  </si>
  <si>
    <t>AUXILIAR DE SERVICIOS GENERALES 470 GRADO 10</t>
  </si>
  <si>
    <t xml:space="preserve">SELECCIONADO:   </t>
  </si>
  <si>
    <t>RESULTADO PRELIMINAR CONVOCATORIA 11 DEL 14 DE JUNIO DE 2024</t>
  </si>
  <si>
    <t xml:space="preserve">SECRETARÍA DE EDUCACIÓN DE BOYACÁ - I.E. TECNICA AGRICOLA DE PAIPA </t>
  </si>
  <si>
    <t xml:space="preserve"> VACANTE DEFINITIVA TÉCNICO OPERATIVO CÓDIGO 314, GRADO 13</t>
  </si>
  <si>
    <t>BACHILLER</t>
  </si>
  <si>
    <t>TECNOLOGO EN OBRAS CIVILES, BACHILLER AGRICOLA</t>
  </si>
  <si>
    <t xml:space="preserve">Revisó y Aprobó: CLAUDIA IDALY AVILA TIBACUY.  Subdirector de Talento Humano.   </t>
  </si>
  <si>
    <t>Revisó: GIOVANNI ALCIDES MONGUI MERCHAN, Profesional Especializado, Gestión de Personal</t>
  </si>
  <si>
    <t>EDDYE YARIK REYES GRISALES</t>
  </si>
  <si>
    <t>EDWARD HERNANDO CONTRERAS BOLIVAR</t>
  </si>
  <si>
    <t>NO APLICA EXPERIENCIA RELACIONADA Y TITULO</t>
  </si>
  <si>
    <t>Tunja, 24 de julio de 2024</t>
  </si>
  <si>
    <t>NO APLICA TITULO Y EXPERIENCIA RELACIONADA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</si>
</sst>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313A46"/>
      <name val="Arial"/>
      <family val="2"/>
    </font>
    <font>
      <b/>
      <sz val="9"/>
      <color rgb="FF000000"/>
      <name val="Arial"/>
      <family val="2"/>
    </font>
    <font>
      <b/>
      <sz val="8"/>
      <color rgb="FF313A46"/>
      <name val="Arial"/>
      <family val="2"/>
    </font>
    <font>
      <b/>
      <sz val="9"/>
      <color indexed="81"/>
      <name val="Tahoma"/>
      <family val="2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7" fillId="3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textRotation="90" wrapText="1"/>
    </xf>
    <xf numFmtId="1" fontId="4" fillId="9" borderId="4" xfId="0" applyNumberFormat="1" applyFont="1" applyFill="1" applyBorder="1" applyAlignment="1">
      <alignment horizontal="center" vertical="center" textRotation="90" wrapText="1"/>
    </xf>
    <xf numFmtId="1" fontId="4" fillId="0" borderId="4" xfId="0" applyNumberFormat="1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textRotation="90" wrapText="1"/>
    </xf>
    <xf numFmtId="0" fontId="4" fillId="10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1" fontId="3" fillId="6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 wrapText="1"/>
    </xf>
    <xf numFmtId="1" fontId="4" fillId="9" borderId="4" xfId="0" applyNumberFormat="1" applyFont="1" applyFill="1" applyBorder="1" applyAlignment="1">
      <alignment horizontal="center" vertical="center" wrapText="1"/>
    </xf>
    <xf numFmtId="164" fontId="4" fillId="9" borderId="4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64" fontId="3" fillId="5" borderId="4" xfId="0" applyNumberFormat="1" applyFont="1" applyFill="1" applyBorder="1" applyAlignment="1">
      <alignment horizontal="center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" fontId="4" fillId="10" borderId="4" xfId="0" applyNumberFormat="1" applyFont="1" applyFill="1" applyBorder="1" applyAlignment="1">
      <alignment horizontal="center" vertical="center" wrapText="1"/>
    </xf>
    <xf numFmtId="164" fontId="4" fillId="5" borderId="4" xfId="0" applyNumberFormat="1" applyFont="1" applyFill="1" applyBorder="1" applyAlignment="1">
      <alignment horizontal="center" vertical="center" wrapText="1"/>
    </xf>
    <xf numFmtId="164" fontId="3" fillId="6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textRotation="90" wrapText="1"/>
    </xf>
    <xf numFmtId="0" fontId="11" fillId="0" borderId="4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5" fillId="3" borderId="16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" fontId="4" fillId="9" borderId="16" xfId="0" applyNumberFormat="1" applyFont="1" applyFill="1" applyBorder="1" applyAlignment="1">
      <alignment horizontal="center" vertical="center" wrapText="1"/>
    </xf>
    <xf numFmtId="164" fontId="4" fillId="9" borderId="16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center" wrapText="1"/>
    </xf>
    <xf numFmtId="164" fontId="3" fillId="5" borderId="16" xfId="0" applyNumberFormat="1" applyFont="1" applyFill="1" applyBorder="1" applyAlignment="1">
      <alignment horizontal="center" vertical="center" wrapText="1"/>
    </xf>
    <xf numFmtId="1" fontId="4" fillId="4" borderId="16" xfId="0" applyNumberFormat="1" applyFont="1" applyFill="1" applyBorder="1" applyAlignment="1">
      <alignment horizontal="center" vertical="center" wrapText="1"/>
    </xf>
    <xf numFmtId="164" fontId="3" fillId="4" borderId="16" xfId="0" applyNumberFormat="1" applyFont="1" applyFill="1" applyBorder="1" applyAlignment="1">
      <alignment horizontal="center" vertical="center" wrapText="1"/>
    </xf>
    <xf numFmtId="164" fontId="4" fillId="5" borderId="16" xfId="0" applyNumberFormat="1" applyFont="1" applyFill="1" applyBorder="1" applyAlignment="1">
      <alignment horizontal="center" vertical="center" wrapText="1"/>
    </xf>
    <xf numFmtId="164" fontId="3" fillId="6" borderId="16" xfId="0" applyNumberFormat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textRotation="90" wrapText="1"/>
    </xf>
    <xf numFmtId="1" fontId="4" fillId="9" borderId="16" xfId="0" applyNumberFormat="1" applyFont="1" applyFill="1" applyBorder="1" applyAlignment="1">
      <alignment horizontal="center" vertical="center" textRotation="90" wrapText="1"/>
    </xf>
    <xf numFmtId="1" fontId="4" fillId="0" borderId="16" xfId="0" applyNumberFormat="1" applyFont="1" applyBorder="1" applyAlignment="1">
      <alignment horizontal="center" vertical="center" textRotation="90" wrapText="1"/>
    </xf>
    <xf numFmtId="0" fontId="4" fillId="4" borderId="16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textRotation="90" wrapText="1"/>
    </xf>
    <xf numFmtId="0" fontId="4" fillId="5" borderId="16" xfId="0" applyFont="1" applyFill="1" applyBorder="1" applyAlignment="1">
      <alignment horizontal="center" vertical="center" wrapText="1"/>
    </xf>
    <xf numFmtId="1" fontId="3" fillId="6" borderId="16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12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" fontId="4" fillId="5" borderId="4" xfId="0" applyNumberFormat="1" applyFont="1" applyFill="1" applyBorder="1" applyAlignment="1">
      <alignment horizontal="center" vertical="center" wrapText="1"/>
    </xf>
    <xf numFmtId="1" fontId="3" fillId="6" borderId="4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>
      <alignment horizontal="center" vertical="center" textRotation="90" wrapText="1"/>
    </xf>
    <xf numFmtId="0" fontId="4" fillId="4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 wrapText="1"/>
    </xf>
    <xf numFmtId="1" fontId="3" fillId="6" borderId="9" xfId="0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" fontId="3" fillId="5" borderId="16" xfId="0" applyNumberFormat="1" applyFont="1" applyFill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1" fontId="4" fillId="5" borderId="9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A6F96D"/>
      <color rgb="FF99FF66"/>
      <color rgb="FFFFFF99"/>
      <color rgb="FF66FFFF"/>
      <color rgb="FF66CCFF"/>
      <color rgb="FFFFCC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0"/>
  <sheetViews>
    <sheetView zoomScale="120" zoomScaleNormal="120" workbookViewId="0">
      <selection sqref="A1:XFD1048576"/>
    </sheetView>
  </sheetViews>
  <sheetFormatPr baseColWidth="10" defaultRowHeight="12" x14ac:dyDescent="0.25"/>
  <cols>
    <col min="1" max="1" width="4" style="2" customWidth="1"/>
    <col min="2" max="2" width="12.7109375" style="3" customWidth="1"/>
    <col min="3" max="3" width="19.5703125" style="3" customWidth="1"/>
    <col min="4" max="4" width="17.7109375" style="2" customWidth="1"/>
    <col min="5" max="8" width="3.140625" style="2" bestFit="1" customWidth="1"/>
    <col min="9" max="10" width="4.28515625" style="2" customWidth="1"/>
    <col min="11" max="11" width="6.42578125" style="2" customWidth="1"/>
    <col min="12" max="14" width="5.7109375" style="2" customWidth="1"/>
    <col min="15" max="15" width="5.28515625" style="2" bestFit="1" customWidth="1"/>
    <col min="16" max="16" width="7" style="2" bestFit="1" customWidth="1"/>
    <col min="17" max="17" width="7" style="2" customWidth="1"/>
    <col min="18" max="18" width="6.7109375" style="3" customWidth="1"/>
    <col min="19" max="19" width="20.5703125" style="2" customWidth="1"/>
    <col min="20" max="20" width="9.7109375" style="2" bestFit="1" customWidth="1"/>
    <col min="21" max="21" width="9.28515625" style="2" bestFit="1" customWidth="1"/>
    <col min="22" max="22" width="7.5703125" style="2" customWidth="1"/>
    <col min="23" max="23" width="24.7109375" style="2" customWidth="1"/>
    <col min="24" max="24" width="11.42578125" style="2" hidden="1" customWidth="1"/>
    <col min="25" max="16384" width="11.42578125" style="2"/>
  </cols>
  <sheetData>
    <row r="1" spans="1:26" ht="12.75" x14ac:dyDescent="0.25">
      <c r="A1" s="79" t="s">
        <v>13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</row>
    <row r="2" spans="1:26" ht="12.75" x14ac:dyDescent="0.25">
      <c r="A2" s="79" t="s">
        <v>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</row>
    <row r="3" spans="1:26" ht="12.75" x14ac:dyDescent="0.25">
      <c r="A3" s="79" t="s">
        <v>5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</row>
    <row r="4" spans="1:26" ht="12.75" x14ac:dyDescent="0.25">
      <c r="A4" s="79" t="s">
        <v>10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</row>
    <row r="5" spans="1:26" ht="15.75" customHeigh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26" x14ac:dyDescent="0.25">
      <c r="A6" s="9" t="s">
        <v>53</v>
      </c>
      <c r="D6" s="8"/>
      <c r="E6" s="85" t="s">
        <v>6</v>
      </c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"/>
      <c r="R6" s="8"/>
      <c r="S6" s="8"/>
      <c r="T6" s="8"/>
      <c r="U6" s="8"/>
    </row>
    <row r="7" spans="1:26" ht="18.75" customHeight="1" x14ac:dyDescent="0.25">
      <c r="A7" s="80" t="s">
        <v>0</v>
      </c>
      <c r="B7" s="81" t="s">
        <v>1</v>
      </c>
      <c r="C7" s="82" t="s">
        <v>4</v>
      </c>
      <c r="D7" s="83" t="s">
        <v>34</v>
      </c>
      <c r="E7" s="89" t="s">
        <v>43</v>
      </c>
      <c r="F7" s="89"/>
      <c r="G7" s="89"/>
      <c r="H7" s="89"/>
      <c r="I7" s="89"/>
      <c r="J7" s="89"/>
      <c r="K7" s="89"/>
      <c r="L7" s="89"/>
      <c r="M7" s="89"/>
      <c r="N7" s="89"/>
      <c r="O7" s="92" t="s">
        <v>44</v>
      </c>
      <c r="P7" s="92"/>
      <c r="Q7" s="92"/>
      <c r="R7" s="84" t="s">
        <v>27</v>
      </c>
      <c r="S7" s="84"/>
      <c r="T7" s="90" t="s">
        <v>2</v>
      </c>
      <c r="U7" s="90"/>
      <c r="V7" s="90"/>
      <c r="W7" s="80" t="s">
        <v>3</v>
      </c>
    </row>
    <row r="8" spans="1:26" ht="24" customHeight="1" x14ac:dyDescent="0.25">
      <c r="A8" s="80"/>
      <c r="B8" s="81"/>
      <c r="C8" s="82"/>
      <c r="D8" s="83"/>
      <c r="E8" s="89" t="s">
        <v>33</v>
      </c>
      <c r="F8" s="89"/>
      <c r="G8" s="89"/>
      <c r="H8" s="89"/>
      <c r="I8" s="89"/>
      <c r="J8" s="89"/>
      <c r="K8" s="89" t="s">
        <v>38</v>
      </c>
      <c r="L8" s="89"/>
      <c r="M8" s="89"/>
      <c r="N8" s="91" t="s">
        <v>41</v>
      </c>
      <c r="O8" s="92"/>
      <c r="P8" s="92"/>
      <c r="Q8" s="92"/>
      <c r="R8" s="84"/>
      <c r="S8" s="84"/>
      <c r="T8" s="90"/>
      <c r="U8" s="90"/>
      <c r="V8" s="90"/>
      <c r="W8" s="80"/>
    </row>
    <row r="9" spans="1:26" ht="102" customHeight="1" x14ac:dyDescent="0.25">
      <c r="A9" s="80"/>
      <c r="B9" s="81"/>
      <c r="C9" s="82"/>
      <c r="D9" s="83"/>
      <c r="E9" s="12" t="s">
        <v>31</v>
      </c>
      <c r="F9" s="12" t="s">
        <v>18</v>
      </c>
      <c r="G9" s="12" t="s">
        <v>24</v>
      </c>
      <c r="H9" s="12" t="s">
        <v>19</v>
      </c>
      <c r="I9" s="13" t="s">
        <v>15</v>
      </c>
      <c r="J9" s="13" t="s">
        <v>36</v>
      </c>
      <c r="K9" s="14" t="s">
        <v>14</v>
      </c>
      <c r="L9" s="13" t="s">
        <v>15</v>
      </c>
      <c r="M9" s="13" t="s">
        <v>37</v>
      </c>
      <c r="N9" s="91"/>
      <c r="O9" s="15" t="s">
        <v>16</v>
      </c>
      <c r="P9" s="16" t="s">
        <v>15</v>
      </c>
      <c r="Q9" s="17" t="s">
        <v>42</v>
      </c>
      <c r="R9" s="15" t="s">
        <v>11</v>
      </c>
      <c r="S9" s="18" t="s">
        <v>12</v>
      </c>
      <c r="T9" s="19" t="s">
        <v>39</v>
      </c>
      <c r="U9" s="19" t="s">
        <v>40</v>
      </c>
      <c r="V9" s="20" t="s">
        <v>28</v>
      </c>
      <c r="W9" s="80"/>
    </row>
    <row r="10" spans="1:26" ht="33.75" customHeight="1" x14ac:dyDescent="0.25">
      <c r="A10" s="21">
        <v>1</v>
      </c>
      <c r="B10" s="11">
        <v>79890270</v>
      </c>
      <c r="C10" s="37" t="s">
        <v>47</v>
      </c>
      <c r="D10" s="22" t="s">
        <v>49</v>
      </c>
      <c r="E10" s="15"/>
      <c r="F10" s="15"/>
      <c r="G10" s="15"/>
      <c r="H10" s="15"/>
      <c r="I10" s="23">
        <f>IF(E10="X",100,0)+IF(F10="X",80,0)+IF(G10="X",50,0)+IF(H10="X",20,0)</f>
        <v>0</v>
      </c>
      <c r="J10" s="24">
        <f>(I10*70)/250</f>
        <v>0</v>
      </c>
      <c r="K10" s="25"/>
      <c r="L10" s="23">
        <f>IF(K10&gt;700,100,IF(K10&gt;600,90,IF(K10&gt;500,80,IF(K10&gt;400,72,IF(K10&gt;300,64,IF(K10&gt;250,56,IF(K10&gt;200,48,IF(K10&gt;150,40,IF(K10&gt;100,32,IF(K10&gt;50,24,IF(K10&gt;20,16,IF(K10&gt;=10,8,0))))))))))))</f>
        <v>0</v>
      </c>
      <c r="M10" s="24">
        <f>(L10*30)/100</f>
        <v>0</v>
      </c>
      <c r="N10" s="26">
        <f>J10+M10</f>
        <v>0</v>
      </c>
      <c r="O10" s="25"/>
      <c r="P10" s="27">
        <f>IF(O10&gt;=20,100,O10*5)</f>
        <v>0</v>
      </c>
      <c r="Q10" s="28">
        <f>P10*0.4</f>
        <v>0</v>
      </c>
      <c r="R10" s="29"/>
      <c r="S10" s="30" t="str">
        <f>IF(R10&gt;=90,"SOBRESALIENTE",IF(R10&gt;65,"SATISFACTORIO",IF(R10&gt;0,"NO SATISFACTORIO","")))</f>
        <v/>
      </c>
      <c r="T10" s="31">
        <f>N10*0.6</f>
        <v>0</v>
      </c>
      <c r="U10" s="31">
        <f>Q10</f>
        <v>0</v>
      </c>
      <c r="V10" s="32">
        <f>T10+U10</f>
        <v>0</v>
      </c>
      <c r="W10" s="36" t="s">
        <v>50</v>
      </c>
    </row>
    <row r="11" spans="1:26" ht="36" customHeight="1" x14ac:dyDescent="0.25">
      <c r="A11" s="21">
        <v>2</v>
      </c>
      <c r="B11" s="11">
        <v>74327527</v>
      </c>
      <c r="C11" s="37" t="s">
        <v>48</v>
      </c>
      <c r="D11" s="22" t="s">
        <v>49</v>
      </c>
      <c r="E11" s="15"/>
      <c r="F11" s="15"/>
      <c r="G11" s="15"/>
      <c r="H11" s="15"/>
      <c r="I11" s="23">
        <f t="shared" ref="I11:I14" si="0">IF(E11="X",100,0)+IF(F11="X",80,0)+IF(G11="X",50,0)+IF(H11="X",20,0)</f>
        <v>0</v>
      </c>
      <c r="J11" s="24">
        <f t="shared" ref="J11:J14" si="1">(I11*70)/250</f>
        <v>0</v>
      </c>
      <c r="K11" s="25"/>
      <c r="L11" s="23">
        <f t="shared" ref="L11:L14" si="2">IF(K11&gt;700,100,IF(K11&gt;600,90,IF(K11&gt;500,80,IF(K11&gt;400,72,IF(K11&gt;300,64,IF(K11&gt;250,56,IF(K11&gt;200,48,IF(K11&gt;150,40,IF(K11&gt;100,32,IF(K11&gt;50,24,IF(K11&gt;20,16,IF(K11&gt;=10,8,0))))))))))))</f>
        <v>0</v>
      </c>
      <c r="M11" s="24">
        <f t="shared" ref="M11:M14" si="3">(L11*30)/100</f>
        <v>0</v>
      </c>
      <c r="N11" s="26">
        <f t="shared" ref="N11:N14" si="4">J11+M11</f>
        <v>0</v>
      </c>
      <c r="O11" s="25"/>
      <c r="P11" s="27">
        <f t="shared" ref="P11:P14" si="5">IF(O11&gt;=20,100,O11*5)</f>
        <v>0</v>
      </c>
      <c r="Q11" s="28">
        <f t="shared" ref="Q11:Q14" si="6">P11*0.4</f>
        <v>0</v>
      </c>
      <c r="R11" s="29"/>
      <c r="S11" s="30" t="str">
        <f t="shared" ref="S11:S14" si="7">IF(R11&gt;=90,"SOBRESALIENTE",IF(R11&gt;65,"SATISFACTORIO",IF(R11&gt;0,"NO SATISFACTORIO","")))</f>
        <v/>
      </c>
      <c r="T11" s="31">
        <f t="shared" ref="T11:T14" si="8">N11*0.6</f>
        <v>0</v>
      </c>
      <c r="U11" s="31">
        <f t="shared" ref="U11:U14" si="9">Q11</f>
        <v>0</v>
      </c>
      <c r="V11" s="32">
        <f t="shared" ref="V11:V14" si="10">T11+U11</f>
        <v>0</v>
      </c>
      <c r="W11" s="36" t="s">
        <v>51</v>
      </c>
    </row>
    <row r="12" spans="1:26" ht="24" customHeight="1" x14ac:dyDescent="0.25">
      <c r="A12" s="21">
        <v>3</v>
      </c>
      <c r="B12" s="33"/>
      <c r="C12" s="34"/>
      <c r="D12" s="35"/>
      <c r="E12" s="15"/>
      <c r="F12" s="15"/>
      <c r="G12" s="15"/>
      <c r="H12" s="15"/>
      <c r="I12" s="23">
        <f t="shared" si="0"/>
        <v>0</v>
      </c>
      <c r="J12" s="24">
        <f t="shared" si="1"/>
        <v>0</v>
      </c>
      <c r="K12" s="25"/>
      <c r="L12" s="23">
        <f t="shared" si="2"/>
        <v>0</v>
      </c>
      <c r="M12" s="24">
        <f t="shared" si="3"/>
        <v>0</v>
      </c>
      <c r="N12" s="26">
        <f t="shared" si="4"/>
        <v>0</v>
      </c>
      <c r="O12" s="25"/>
      <c r="P12" s="27">
        <f t="shared" si="5"/>
        <v>0</v>
      </c>
      <c r="Q12" s="28">
        <f t="shared" si="6"/>
        <v>0</v>
      </c>
      <c r="R12" s="29"/>
      <c r="S12" s="30" t="str">
        <f t="shared" si="7"/>
        <v/>
      </c>
      <c r="T12" s="31">
        <f t="shared" si="8"/>
        <v>0</v>
      </c>
      <c r="U12" s="31">
        <f t="shared" si="9"/>
        <v>0</v>
      </c>
      <c r="V12" s="32">
        <f t="shared" si="10"/>
        <v>0</v>
      </c>
      <c r="W12" s="21"/>
    </row>
    <row r="13" spans="1:26" ht="24" customHeight="1" x14ac:dyDescent="0.25">
      <c r="A13" s="21">
        <v>4</v>
      </c>
      <c r="B13" s="33"/>
      <c r="C13" s="34"/>
      <c r="D13" s="35"/>
      <c r="E13" s="15"/>
      <c r="F13" s="15"/>
      <c r="G13" s="15"/>
      <c r="H13" s="15"/>
      <c r="I13" s="23">
        <f t="shared" si="0"/>
        <v>0</v>
      </c>
      <c r="J13" s="24">
        <f t="shared" si="1"/>
        <v>0</v>
      </c>
      <c r="K13" s="25"/>
      <c r="L13" s="23">
        <f t="shared" si="2"/>
        <v>0</v>
      </c>
      <c r="M13" s="24">
        <f t="shared" si="3"/>
        <v>0</v>
      </c>
      <c r="N13" s="26">
        <f t="shared" si="4"/>
        <v>0</v>
      </c>
      <c r="O13" s="25"/>
      <c r="P13" s="27">
        <f t="shared" si="5"/>
        <v>0</v>
      </c>
      <c r="Q13" s="28">
        <f t="shared" si="6"/>
        <v>0</v>
      </c>
      <c r="R13" s="29"/>
      <c r="S13" s="30" t="str">
        <f t="shared" si="7"/>
        <v/>
      </c>
      <c r="T13" s="31">
        <f t="shared" si="8"/>
        <v>0</v>
      </c>
      <c r="U13" s="31">
        <f t="shared" si="9"/>
        <v>0</v>
      </c>
      <c r="V13" s="32">
        <f t="shared" si="10"/>
        <v>0</v>
      </c>
      <c r="W13" s="21"/>
    </row>
    <row r="14" spans="1:26" ht="24" customHeight="1" x14ac:dyDescent="0.25">
      <c r="A14" s="21">
        <v>5</v>
      </c>
      <c r="B14" s="33"/>
      <c r="C14" s="34"/>
      <c r="D14" s="35"/>
      <c r="E14" s="15"/>
      <c r="F14" s="15"/>
      <c r="G14" s="15"/>
      <c r="H14" s="15"/>
      <c r="I14" s="23">
        <f t="shared" si="0"/>
        <v>0</v>
      </c>
      <c r="J14" s="24">
        <f t="shared" si="1"/>
        <v>0</v>
      </c>
      <c r="K14" s="25"/>
      <c r="L14" s="23">
        <f t="shared" si="2"/>
        <v>0</v>
      </c>
      <c r="M14" s="24">
        <f t="shared" si="3"/>
        <v>0</v>
      </c>
      <c r="N14" s="26">
        <f t="shared" si="4"/>
        <v>0</v>
      </c>
      <c r="O14" s="25"/>
      <c r="P14" s="27">
        <f t="shared" si="5"/>
        <v>0</v>
      </c>
      <c r="Q14" s="28">
        <f t="shared" si="6"/>
        <v>0</v>
      </c>
      <c r="R14" s="29"/>
      <c r="S14" s="30" t="str">
        <f t="shared" si="7"/>
        <v/>
      </c>
      <c r="T14" s="31">
        <f t="shared" si="8"/>
        <v>0</v>
      </c>
      <c r="U14" s="31">
        <f t="shared" si="9"/>
        <v>0</v>
      </c>
      <c r="V14" s="32">
        <f t="shared" si="10"/>
        <v>0</v>
      </c>
      <c r="W14" s="21"/>
    </row>
    <row r="15" spans="1:26" x14ac:dyDescent="0.25">
      <c r="A15" s="86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</row>
    <row r="16" spans="1:26" ht="18" customHeight="1" x14ac:dyDescent="0.25">
      <c r="A16" s="94" t="s">
        <v>7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1"/>
      <c r="Y16" s="1"/>
      <c r="Z16" s="1"/>
    </row>
    <row r="17" spans="1:26" ht="18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1"/>
      <c r="Y17" s="1"/>
      <c r="Z17" s="1"/>
    </row>
    <row r="18" spans="1:26" ht="21.7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6" ht="21.7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6" x14ac:dyDescent="0.25">
      <c r="A20" s="87" t="s">
        <v>22</v>
      </c>
      <c r="B20" s="87"/>
      <c r="C20" s="87"/>
      <c r="O20" s="93" t="s">
        <v>17</v>
      </c>
      <c r="P20" s="93"/>
      <c r="Q20" s="93"/>
      <c r="R20" s="93"/>
      <c r="S20" s="93"/>
    </row>
    <row r="21" spans="1:26" x14ac:dyDescent="0.25">
      <c r="A21" s="88" t="s">
        <v>21</v>
      </c>
      <c r="B21" s="88"/>
      <c r="C21" s="88"/>
      <c r="O21" s="88" t="s">
        <v>45</v>
      </c>
      <c r="P21" s="88"/>
      <c r="Q21" s="88"/>
      <c r="R21" s="88"/>
      <c r="S21" s="88"/>
    </row>
    <row r="22" spans="1:26" x14ac:dyDescent="0.25">
      <c r="B22" s="2"/>
      <c r="C22" s="2"/>
      <c r="R22" s="2"/>
    </row>
    <row r="23" spans="1:26" ht="12" customHeight="1" x14ac:dyDescent="0.25">
      <c r="B23" s="2"/>
      <c r="C23" s="2"/>
      <c r="R23" s="2"/>
    </row>
    <row r="24" spans="1:26" x14ac:dyDescent="0.25">
      <c r="B24" s="2"/>
      <c r="C24" s="2"/>
      <c r="R24" s="2"/>
    </row>
    <row r="25" spans="1:26" ht="3.75" customHeight="1" x14ac:dyDescent="0.25">
      <c r="B25" s="2"/>
      <c r="C25" s="2"/>
      <c r="R25" s="2"/>
    </row>
    <row r="26" spans="1:26" x14ac:dyDescent="0.25">
      <c r="A26" s="2" t="s">
        <v>52</v>
      </c>
    </row>
    <row r="28" spans="1:26" x14ac:dyDescent="0.25">
      <c r="A28" s="2" t="s">
        <v>46</v>
      </c>
    </row>
    <row r="30" spans="1:26" x14ac:dyDescent="0.25">
      <c r="A30" s="2" t="s">
        <v>8</v>
      </c>
    </row>
  </sheetData>
  <mergeCells count="23">
    <mergeCell ref="A15:W15"/>
    <mergeCell ref="A20:C20"/>
    <mergeCell ref="A21:C21"/>
    <mergeCell ref="E7:N7"/>
    <mergeCell ref="T7:V8"/>
    <mergeCell ref="K8:M8"/>
    <mergeCell ref="E8:J8"/>
    <mergeCell ref="N8:N9"/>
    <mergeCell ref="O7:Q8"/>
    <mergeCell ref="O20:S20"/>
    <mergeCell ref="O21:S21"/>
    <mergeCell ref="A16:W16"/>
    <mergeCell ref="A1:W1"/>
    <mergeCell ref="A2:W2"/>
    <mergeCell ref="A3:W3"/>
    <mergeCell ref="A4:W4"/>
    <mergeCell ref="A7:A9"/>
    <mergeCell ref="B7:B9"/>
    <mergeCell ref="C7:C9"/>
    <mergeCell ref="D7:D9"/>
    <mergeCell ref="W7:W9"/>
    <mergeCell ref="R7:S8"/>
    <mergeCell ref="E6:P6"/>
  </mergeCells>
  <pageMargins left="0.31496062992125984" right="0.31496062992125984" top="0.74803149606299213" bottom="0.74803149606299213" header="0.31496062992125984" footer="0.31496062992125984"/>
  <pageSetup scale="67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Predeterminados!$B$8</xm:f>
          </x14:formula1>
          <xm:sqref>E10:H14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9"/>
  <sheetViews>
    <sheetView workbookViewId="0">
      <selection activeCell="A8" sqref="A8"/>
    </sheetView>
  </sheetViews>
  <sheetFormatPr baseColWidth="10" defaultRowHeight="15" x14ac:dyDescent="0.25"/>
  <cols>
    <col min="1" max="1" width="19.85546875" style="7" bestFit="1" customWidth="1"/>
    <col min="2" max="2" width="19.85546875" bestFit="1" customWidth="1"/>
    <col min="3" max="3" width="20.140625" customWidth="1"/>
    <col min="4" max="4" width="20.28515625" customWidth="1"/>
  </cols>
  <sheetData>
    <row r="1" spans="1:3" x14ac:dyDescent="0.25">
      <c r="A1" s="5" t="s">
        <v>20</v>
      </c>
      <c r="B1" s="5" t="s">
        <v>20</v>
      </c>
      <c r="C1" s="5" t="s">
        <v>20</v>
      </c>
    </row>
    <row r="2" spans="1:3" x14ac:dyDescent="0.25">
      <c r="A2" s="5" t="s">
        <v>25</v>
      </c>
      <c r="B2" s="5" t="s">
        <v>25</v>
      </c>
      <c r="C2" s="5" t="s">
        <v>25</v>
      </c>
    </row>
    <row r="3" spans="1:3" x14ac:dyDescent="0.25">
      <c r="A3" s="5" t="s">
        <v>26</v>
      </c>
      <c r="B3" s="5" t="s">
        <v>29</v>
      </c>
      <c r="C3" s="5" t="s">
        <v>30</v>
      </c>
    </row>
    <row r="4" spans="1:3" x14ac:dyDescent="0.25">
      <c r="A4" s="6" t="s">
        <v>18</v>
      </c>
      <c r="B4" s="6" t="s">
        <v>31</v>
      </c>
      <c r="C4" s="6" t="s">
        <v>32</v>
      </c>
    </row>
    <row r="5" spans="1:3" x14ac:dyDescent="0.25">
      <c r="A5" s="6" t="s">
        <v>24</v>
      </c>
      <c r="B5" s="6" t="s">
        <v>18</v>
      </c>
      <c r="C5" s="6" t="s">
        <v>31</v>
      </c>
    </row>
    <row r="6" spans="1:3" x14ac:dyDescent="0.25">
      <c r="A6" s="6" t="s">
        <v>19</v>
      </c>
      <c r="B6" s="6" t="s">
        <v>24</v>
      </c>
      <c r="C6" s="6" t="s">
        <v>18</v>
      </c>
    </row>
    <row r="7" spans="1:3" x14ac:dyDescent="0.25">
      <c r="A7" s="6" t="s">
        <v>23</v>
      </c>
      <c r="B7" s="6" t="s">
        <v>19</v>
      </c>
      <c r="C7" s="6" t="s">
        <v>24</v>
      </c>
    </row>
    <row r="8" spans="1:3" x14ac:dyDescent="0.25">
      <c r="A8" s="6" t="s">
        <v>35</v>
      </c>
      <c r="B8" s="10" t="s">
        <v>35</v>
      </c>
      <c r="C8" s="6" t="s">
        <v>19</v>
      </c>
    </row>
    <row r="9" spans="1:3" x14ac:dyDescent="0.25">
      <c r="C9" s="6" t="s">
        <v>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29"/>
  <sheetViews>
    <sheetView tabSelected="1" workbookViewId="0">
      <selection activeCell="E12" sqref="E12"/>
    </sheetView>
  </sheetViews>
  <sheetFormatPr baseColWidth="10" defaultRowHeight="12" x14ac:dyDescent="0.25"/>
  <cols>
    <col min="1" max="1" width="4" style="2" customWidth="1"/>
    <col min="2" max="2" width="11.140625" style="38" customWidth="1"/>
    <col min="3" max="3" width="40" style="39" customWidth="1"/>
    <col min="4" max="4" width="19.5703125" style="38" customWidth="1"/>
    <col min="5" max="5" width="17.7109375" style="2" customWidth="1"/>
    <col min="6" max="9" width="3.140625" style="2" bestFit="1" customWidth="1"/>
    <col min="10" max="11" width="4.28515625" style="2" customWidth="1"/>
    <col min="12" max="12" width="6.42578125" style="2" customWidth="1"/>
    <col min="13" max="15" width="5.7109375" style="2" customWidth="1"/>
    <col min="16" max="16" width="5.28515625" style="2" bestFit="1" customWidth="1"/>
    <col min="17" max="17" width="7" style="2" bestFit="1" customWidth="1"/>
    <col min="18" max="18" width="7" style="2" customWidth="1"/>
    <col min="19" max="19" width="9.7109375" style="2" bestFit="1" customWidth="1"/>
    <col min="20" max="20" width="9.28515625" style="2" bestFit="1" customWidth="1"/>
    <col min="21" max="21" width="7.5703125" style="2" customWidth="1"/>
    <col min="22" max="22" width="24.7109375" style="2" customWidth="1"/>
    <col min="23" max="23" width="11.42578125" style="2" hidden="1" customWidth="1"/>
    <col min="24" max="16384" width="11.42578125" style="2"/>
  </cols>
  <sheetData>
    <row r="1" spans="1:25" x14ac:dyDescent="0.25">
      <c r="A1" s="85" t="s">
        <v>13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</row>
    <row r="2" spans="1:25" x14ac:dyDescent="0.25">
      <c r="A2" s="85" t="s">
        <v>62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</row>
    <row r="3" spans="1:25" x14ac:dyDescent="0.25">
      <c r="A3" s="85" t="s">
        <v>63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</row>
    <row r="4" spans="1:25" x14ac:dyDescent="0.25">
      <c r="A4" s="85" t="s">
        <v>64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</row>
    <row r="5" spans="1:25" ht="6.75" customHeight="1" x14ac:dyDescent="0.2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</row>
    <row r="6" spans="1:25" ht="12.75" thickBot="1" x14ac:dyDescent="0.3">
      <c r="A6" s="9" t="s">
        <v>72</v>
      </c>
      <c r="B6" s="45"/>
      <c r="C6" s="45"/>
      <c r="D6" s="45"/>
      <c r="E6" s="44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44"/>
      <c r="S6" s="44"/>
      <c r="T6" s="44"/>
    </row>
    <row r="7" spans="1:25" ht="18.75" customHeight="1" x14ac:dyDescent="0.25">
      <c r="A7" s="103" t="s">
        <v>0</v>
      </c>
      <c r="B7" s="106" t="s">
        <v>1</v>
      </c>
      <c r="C7" s="111" t="s">
        <v>56</v>
      </c>
      <c r="D7" s="106" t="s">
        <v>59</v>
      </c>
      <c r="E7" s="108" t="s">
        <v>34</v>
      </c>
      <c r="F7" s="110" t="s">
        <v>43</v>
      </c>
      <c r="G7" s="110"/>
      <c r="H7" s="110"/>
      <c r="I7" s="110"/>
      <c r="J7" s="110"/>
      <c r="K7" s="110"/>
      <c r="L7" s="110"/>
      <c r="M7" s="110"/>
      <c r="N7" s="110"/>
      <c r="O7" s="110"/>
      <c r="P7" s="97" t="s">
        <v>44</v>
      </c>
      <c r="Q7" s="97"/>
      <c r="R7" s="97"/>
      <c r="S7" s="98" t="s">
        <v>2</v>
      </c>
      <c r="T7" s="98"/>
      <c r="U7" s="98"/>
      <c r="V7" s="99" t="s">
        <v>3</v>
      </c>
    </row>
    <row r="8" spans="1:25" ht="24" customHeight="1" x14ac:dyDescent="0.25">
      <c r="A8" s="104"/>
      <c r="B8" s="81"/>
      <c r="C8" s="112"/>
      <c r="D8" s="81"/>
      <c r="E8" s="83"/>
      <c r="F8" s="89" t="s">
        <v>33</v>
      </c>
      <c r="G8" s="89"/>
      <c r="H8" s="89"/>
      <c r="I8" s="89"/>
      <c r="J8" s="89"/>
      <c r="K8" s="89"/>
      <c r="L8" s="89" t="s">
        <v>38</v>
      </c>
      <c r="M8" s="89"/>
      <c r="N8" s="89"/>
      <c r="O8" s="91" t="s">
        <v>41</v>
      </c>
      <c r="P8" s="92"/>
      <c r="Q8" s="92"/>
      <c r="R8" s="92"/>
      <c r="S8" s="90"/>
      <c r="T8" s="90"/>
      <c r="U8" s="90"/>
      <c r="V8" s="100"/>
    </row>
    <row r="9" spans="1:25" ht="83.25" customHeight="1" thickBot="1" x14ac:dyDescent="0.3">
      <c r="A9" s="105"/>
      <c r="B9" s="107"/>
      <c r="C9" s="113"/>
      <c r="D9" s="107"/>
      <c r="E9" s="109"/>
      <c r="F9" s="68" t="s">
        <v>31</v>
      </c>
      <c r="G9" s="68" t="s">
        <v>18</v>
      </c>
      <c r="H9" s="68" t="s">
        <v>24</v>
      </c>
      <c r="I9" s="68" t="s">
        <v>19</v>
      </c>
      <c r="J9" s="69" t="s">
        <v>15</v>
      </c>
      <c r="K9" s="69" t="s">
        <v>36</v>
      </c>
      <c r="L9" s="70" t="s">
        <v>14</v>
      </c>
      <c r="M9" s="69" t="s">
        <v>15</v>
      </c>
      <c r="N9" s="69" t="s">
        <v>37</v>
      </c>
      <c r="O9" s="102"/>
      <c r="P9" s="58" t="s">
        <v>16</v>
      </c>
      <c r="Q9" s="71" t="s">
        <v>15</v>
      </c>
      <c r="R9" s="72" t="s">
        <v>42</v>
      </c>
      <c r="S9" s="73" t="s">
        <v>54</v>
      </c>
      <c r="T9" s="73" t="s">
        <v>55</v>
      </c>
      <c r="U9" s="74" t="s">
        <v>28</v>
      </c>
      <c r="V9" s="101"/>
    </row>
    <row r="10" spans="1:25" ht="36" x14ac:dyDescent="0.25">
      <c r="A10" s="51">
        <v>1</v>
      </c>
      <c r="B10" s="49">
        <v>79890270</v>
      </c>
      <c r="C10" s="43" t="s">
        <v>66</v>
      </c>
      <c r="D10" s="42" t="s">
        <v>58</v>
      </c>
      <c r="E10" s="22" t="s">
        <v>73</v>
      </c>
      <c r="F10" s="41"/>
      <c r="G10" s="41"/>
      <c r="H10" s="41"/>
      <c r="I10" s="41"/>
      <c r="J10" s="23">
        <f t="shared" ref="J10:J11" si="0">IF(F10="X",100,0)+IF(G10="X",80,0)+IF(H10="X",50,0)+IF(I10="X",20,0)</f>
        <v>0</v>
      </c>
      <c r="K10" s="24">
        <f t="shared" ref="K10:K11" si="1">(J10*70)/250</f>
        <v>0</v>
      </c>
      <c r="L10" s="25"/>
      <c r="M10" s="23">
        <f t="shared" ref="M10:M11" si="2">IF(L10&gt;700,100,IF(L10&gt;600,90,IF(L10&gt;500,80,IF(L10&gt;400,72,IF(L10&gt;300,64,IF(L10&gt;250,56,IF(L10&gt;200,48,IF(L10&gt;150,40,IF(L10&gt;100,32,IF(L10&gt;50,24,IF(L10&gt;20,16,IF(L10&gt;=10,8,0))))))))))))</f>
        <v>0</v>
      </c>
      <c r="N10" s="24">
        <f t="shared" ref="N10:N11" si="3">(M10*30)/100</f>
        <v>0</v>
      </c>
      <c r="O10" s="26">
        <f t="shared" ref="O10:O11" si="4">K10+N10</f>
        <v>0</v>
      </c>
      <c r="P10" s="25"/>
      <c r="Q10" s="27">
        <f t="shared" ref="Q10:Q11" si="5">IF(P10&gt;=20,100,P10*5)</f>
        <v>0</v>
      </c>
      <c r="R10" s="28">
        <f t="shared" ref="R10:R11" si="6">Q10*0.3</f>
        <v>0</v>
      </c>
      <c r="S10" s="31">
        <f t="shared" ref="S10:S11" si="7">O10*0.7</f>
        <v>0</v>
      </c>
      <c r="T10" s="31">
        <f t="shared" ref="T10:T11" si="8">R10</f>
        <v>0</v>
      </c>
      <c r="U10" s="32">
        <f t="shared" ref="U10:U11" si="9">S10+T10</f>
        <v>0</v>
      </c>
      <c r="V10" s="52"/>
    </row>
    <row r="11" spans="1:25" ht="48" x14ac:dyDescent="0.25">
      <c r="A11" s="51">
        <v>2</v>
      </c>
      <c r="B11" s="33">
        <v>23855182</v>
      </c>
      <c r="C11" s="43" t="s">
        <v>65</v>
      </c>
      <c r="D11" s="42" t="s">
        <v>60</v>
      </c>
      <c r="E11" s="22" t="s">
        <v>71</v>
      </c>
      <c r="F11" s="41"/>
      <c r="G11" s="41"/>
      <c r="H11" s="41"/>
      <c r="I11" s="41"/>
      <c r="J11" s="23">
        <f t="shared" si="0"/>
        <v>0</v>
      </c>
      <c r="K11" s="24">
        <f t="shared" si="1"/>
        <v>0</v>
      </c>
      <c r="L11" s="25"/>
      <c r="M11" s="23">
        <f t="shared" si="2"/>
        <v>0</v>
      </c>
      <c r="N11" s="24">
        <f t="shared" si="3"/>
        <v>0</v>
      </c>
      <c r="O11" s="26">
        <f t="shared" si="4"/>
        <v>0</v>
      </c>
      <c r="P11" s="25"/>
      <c r="Q11" s="27">
        <f t="shared" si="5"/>
        <v>0</v>
      </c>
      <c r="R11" s="28">
        <f t="shared" si="6"/>
        <v>0</v>
      </c>
      <c r="S11" s="31">
        <f t="shared" si="7"/>
        <v>0</v>
      </c>
      <c r="T11" s="31">
        <f t="shared" si="8"/>
        <v>0</v>
      </c>
      <c r="U11" s="32">
        <f t="shared" si="9"/>
        <v>0</v>
      </c>
      <c r="V11" s="53"/>
    </row>
    <row r="12" spans="1:25" ht="48" x14ac:dyDescent="0.25">
      <c r="A12" s="51">
        <v>3</v>
      </c>
      <c r="B12" s="33">
        <v>7160044</v>
      </c>
      <c r="C12" s="43" t="s">
        <v>65</v>
      </c>
      <c r="D12" s="42" t="s">
        <v>60</v>
      </c>
      <c r="E12" s="22" t="s">
        <v>71</v>
      </c>
      <c r="F12" s="48"/>
      <c r="G12" s="48"/>
      <c r="H12" s="48"/>
      <c r="I12" s="48"/>
      <c r="J12" s="23">
        <f t="shared" ref="J12" si="10">IF(F12="X",100,0)+IF(G12="X",80,0)+IF(H12="X",50,0)+IF(I12="X",20,0)</f>
        <v>0</v>
      </c>
      <c r="K12" s="24">
        <f t="shared" ref="K12" si="11">(J12*70)/250</f>
        <v>0</v>
      </c>
      <c r="L12" s="25"/>
      <c r="M12" s="23">
        <f t="shared" ref="M12" si="12">IF(L12&gt;700,100,IF(L12&gt;600,90,IF(L12&gt;500,80,IF(L12&gt;400,72,IF(L12&gt;300,64,IF(L12&gt;250,56,IF(L12&gt;200,48,IF(L12&gt;150,40,IF(L12&gt;100,32,IF(L12&gt;50,24,IF(L12&gt;20,16,IF(L12&gt;=10,8,0))))))))))))</f>
        <v>0</v>
      </c>
      <c r="N12" s="24">
        <f t="shared" ref="N12" si="13">(M12*30)/100</f>
        <v>0</v>
      </c>
      <c r="O12" s="26">
        <f t="shared" ref="O12" si="14">K12+N12</f>
        <v>0</v>
      </c>
      <c r="P12" s="25"/>
      <c r="Q12" s="27">
        <f t="shared" ref="Q12" si="15">IF(P12&gt;=20,100,P12*5)</f>
        <v>0</v>
      </c>
      <c r="R12" s="28">
        <f t="shared" ref="R12:R13" si="16">Q12*0.3</f>
        <v>0</v>
      </c>
      <c r="S12" s="31">
        <f t="shared" ref="S12:S13" si="17">O12*0.7</f>
        <v>0</v>
      </c>
      <c r="T12" s="31">
        <f t="shared" ref="T12:T13" si="18">R12</f>
        <v>0</v>
      </c>
      <c r="U12" s="32">
        <f t="shared" ref="U12" si="19">S12+T12</f>
        <v>0</v>
      </c>
      <c r="V12" s="53"/>
    </row>
    <row r="13" spans="1:25" ht="48.75" thickBot="1" x14ac:dyDescent="0.3">
      <c r="A13" s="54">
        <v>4</v>
      </c>
      <c r="B13" s="55">
        <v>45431204</v>
      </c>
      <c r="C13" s="56" t="s">
        <v>65</v>
      </c>
      <c r="D13" s="57" t="s">
        <v>60</v>
      </c>
      <c r="E13" s="22" t="s">
        <v>71</v>
      </c>
      <c r="F13" s="58"/>
      <c r="G13" s="58"/>
      <c r="H13" s="58"/>
      <c r="I13" s="58"/>
      <c r="J13" s="59">
        <f t="shared" ref="J13" si="20">IF(F13="X",100,0)+IF(G13="X",80,0)+IF(H13="X",50,0)+IF(I13="X",20,0)</f>
        <v>0</v>
      </c>
      <c r="K13" s="60">
        <f t="shared" ref="K13" si="21">(J13*70)/250</f>
        <v>0</v>
      </c>
      <c r="L13" s="61"/>
      <c r="M13" s="59">
        <f t="shared" ref="M13" si="22">IF(L13&gt;700,100,IF(L13&gt;600,90,IF(L13&gt;500,80,IF(L13&gt;400,72,IF(L13&gt;300,64,IF(L13&gt;250,56,IF(L13&gt;200,48,IF(L13&gt;150,40,IF(L13&gt;100,32,IF(L13&gt;50,24,IF(L13&gt;20,16,IF(L13&gt;=10,8,0))))))))))))</f>
        <v>0</v>
      </c>
      <c r="N13" s="60">
        <f t="shared" ref="N13" si="23">(M13*30)/100</f>
        <v>0</v>
      </c>
      <c r="O13" s="62">
        <f t="shared" ref="O13" si="24">K13+N13</f>
        <v>0</v>
      </c>
      <c r="P13" s="61"/>
      <c r="Q13" s="63">
        <f t="shared" ref="Q13" si="25">IF(P13&gt;=20,100,P13*5)</f>
        <v>0</v>
      </c>
      <c r="R13" s="64">
        <f t="shared" si="16"/>
        <v>0</v>
      </c>
      <c r="S13" s="65">
        <f t="shared" si="17"/>
        <v>0</v>
      </c>
      <c r="T13" s="65">
        <f t="shared" si="18"/>
        <v>0</v>
      </c>
      <c r="U13" s="66">
        <f t="shared" ref="U13" si="26">S13+T13</f>
        <v>0</v>
      </c>
      <c r="V13" s="67"/>
    </row>
    <row r="14" spans="1:25" x14ac:dyDescent="0.25">
      <c r="A14" s="86"/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</row>
    <row r="15" spans="1:25" ht="18" customHeight="1" x14ac:dyDescent="0.25">
      <c r="A15" s="94" t="s">
        <v>61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1"/>
      <c r="X15" s="1"/>
      <c r="Y15" s="1"/>
    </row>
    <row r="16" spans="1:25" ht="27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21.75" customHeight="1" thickBot="1" x14ac:dyDescent="0.3">
      <c r="A17" s="40"/>
      <c r="B17" s="77"/>
      <c r="C17" s="77"/>
      <c r="D17" s="77"/>
      <c r="E17" s="4"/>
      <c r="F17" s="4"/>
      <c r="G17" s="4"/>
      <c r="H17" s="4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40"/>
      <c r="T17" s="4"/>
      <c r="U17" s="4"/>
      <c r="V17" s="4"/>
    </row>
    <row r="18" spans="1:22" ht="15" customHeight="1" x14ac:dyDescent="0.25">
      <c r="A18" s="95" t="s">
        <v>69</v>
      </c>
      <c r="B18" s="95"/>
      <c r="C18" s="95"/>
      <c r="D18" s="95"/>
      <c r="I18" s="96" t="s">
        <v>70</v>
      </c>
      <c r="J18" s="96"/>
      <c r="K18" s="96"/>
      <c r="L18" s="96"/>
      <c r="M18" s="96"/>
      <c r="N18" s="96"/>
      <c r="O18" s="96"/>
      <c r="P18" s="96"/>
      <c r="Q18" s="96"/>
      <c r="R18" s="96"/>
      <c r="S18" s="75"/>
    </row>
    <row r="19" spans="1:22" ht="18" customHeight="1" x14ac:dyDescent="0.25">
      <c r="A19" s="88" t="s">
        <v>21</v>
      </c>
      <c r="B19" s="88"/>
      <c r="C19" s="88"/>
      <c r="D19" s="88"/>
      <c r="I19" s="88" t="s">
        <v>45</v>
      </c>
      <c r="J19" s="88"/>
      <c r="K19" s="88"/>
      <c r="L19" s="88"/>
      <c r="M19" s="88"/>
      <c r="N19" s="88"/>
      <c r="O19" s="88"/>
      <c r="P19" s="88"/>
      <c r="Q19" s="88"/>
      <c r="R19" s="88"/>
      <c r="S19" s="78"/>
    </row>
    <row r="20" spans="1:22" ht="18" customHeight="1" x14ac:dyDescent="0.25">
      <c r="A20" s="50"/>
      <c r="B20" s="50"/>
      <c r="C20" s="50"/>
      <c r="D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78"/>
    </row>
    <row r="21" spans="1:22" ht="15.75" customHeight="1" x14ac:dyDescent="0.25">
      <c r="B21" s="2"/>
      <c r="C21" s="2"/>
      <c r="D21" s="2"/>
    </row>
    <row r="22" spans="1:22" ht="3.75" customHeight="1" x14ac:dyDescent="0.25">
      <c r="B22" s="2"/>
      <c r="C22" s="2"/>
      <c r="D22" s="2"/>
    </row>
    <row r="23" spans="1:22" x14ac:dyDescent="0.25">
      <c r="A23" s="46" t="s">
        <v>67</v>
      </c>
      <c r="B23" s="47"/>
      <c r="C23" s="47"/>
      <c r="D23" s="47"/>
    </row>
    <row r="24" spans="1:22" x14ac:dyDescent="0.25">
      <c r="A24" s="46"/>
      <c r="B24" s="47"/>
      <c r="C24" s="47"/>
      <c r="D24" s="47"/>
    </row>
    <row r="25" spans="1:22" x14ac:dyDescent="0.25">
      <c r="A25" s="46"/>
      <c r="B25" s="47"/>
      <c r="C25" s="47"/>
      <c r="D25" s="47"/>
    </row>
    <row r="26" spans="1:22" hidden="1" x14ac:dyDescent="0.25">
      <c r="A26" s="46" t="s">
        <v>68</v>
      </c>
      <c r="B26" s="47"/>
      <c r="C26" s="47"/>
      <c r="D26" s="47"/>
    </row>
    <row r="27" spans="1:22" x14ac:dyDescent="0.25">
      <c r="A27" s="46"/>
      <c r="B27" s="47"/>
      <c r="C27" s="47"/>
      <c r="D27" s="47"/>
    </row>
    <row r="28" spans="1:22" x14ac:dyDescent="0.25">
      <c r="A28" s="46"/>
      <c r="B28" s="47"/>
      <c r="C28" s="47"/>
      <c r="D28" s="47"/>
    </row>
    <row r="29" spans="1:22" x14ac:dyDescent="0.25">
      <c r="A29" s="46" t="s">
        <v>57</v>
      </c>
      <c r="B29" s="47"/>
      <c r="C29" s="47"/>
      <c r="D29" s="47"/>
    </row>
  </sheetData>
  <mergeCells count="23">
    <mergeCell ref="A7:A9"/>
    <mergeCell ref="B7:B9"/>
    <mergeCell ref="D7:D9"/>
    <mergeCell ref="E7:E9"/>
    <mergeCell ref="F7:O7"/>
    <mergeCell ref="C7:C9"/>
    <mergeCell ref="A1:V1"/>
    <mergeCell ref="A2:V2"/>
    <mergeCell ref="A3:V3"/>
    <mergeCell ref="A4:V4"/>
    <mergeCell ref="F6:Q6"/>
    <mergeCell ref="P7:R8"/>
    <mergeCell ref="S7:U8"/>
    <mergeCell ref="V7:V9"/>
    <mergeCell ref="F8:K8"/>
    <mergeCell ref="L8:N8"/>
    <mergeCell ref="O8:O9"/>
    <mergeCell ref="A14:V14"/>
    <mergeCell ref="A15:V15"/>
    <mergeCell ref="A18:D18"/>
    <mergeCell ref="A19:D19"/>
    <mergeCell ref="I18:R18"/>
    <mergeCell ref="I19:R19"/>
  </mergeCells>
  <pageMargins left="0.51181102362204722" right="0.51181102362204722" top="0.55118110236220474" bottom="0.35433070866141736" header="0.31496062992125984" footer="0.31496062992125984"/>
  <pageSetup paperSize="9" scale="6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Predeterminados!$B$8</xm:f>
          </x14:formula1>
          <xm:sqref>F12:I13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RESULT-PRELIMINAR</vt:lpstr>
      <vt:lpstr>Predeterminados</vt:lpstr>
      <vt:lpstr>RESULT-FINAL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</dc:creator>
  <cp:lastModifiedBy>AdminSEB</cp:lastModifiedBy>
  <cp:lastPrinted>2024-07-25T14:23:59Z</cp:lastPrinted>
  <dcterms:created xsi:type="dcterms:W3CDTF">2014-11-12T13:04:09Z</dcterms:created>
  <dcterms:modified xsi:type="dcterms:W3CDTF">2024-07-25T15:16:21Z</dcterms:modified>
</cp:coreProperties>
</file>